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" sheetId="10" r:id="rId1"/>
  </sheets>
  <definedNames>
    <definedName name="_xlnm.Print_Titles" localSheetId="0">'anexa 1  '!$11:$11</definedName>
  </definedNames>
  <calcPr calcId="125725"/>
</workbook>
</file>

<file path=xl/calcChain.xml><?xml version="1.0" encoding="utf-8"?>
<calcChain xmlns="http://schemas.openxmlformats.org/spreadsheetml/2006/main">
  <c r="F69" i="10"/>
  <c r="E69"/>
  <c r="F68"/>
  <c r="D68" s="1"/>
  <c r="E68"/>
  <c r="F65"/>
  <c r="E65"/>
  <c r="F58"/>
  <c r="D58" s="1"/>
  <c r="E58"/>
  <c r="F51"/>
  <c r="E51"/>
  <c r="F50"/>
  <c r="E50"/>
  <c r="F47"/>
  <c r="E47"/>
  <c r="F46"/>
  <c r="E46"/>
  <c r="D65"/>
  <c r="D66"/>
  <c r="D67"/>
  <c r="D69"/>
  <c r="D70"/>
  <c r="D71"/>
  <c r="D59"/>
  <c r="D60"/>
  <c r="D50"/>
  <c r="D51"/>
  <c r="D52"/>
  <c r="D53"/>
  <c r="D46"/>
  <c r="D47"/>
  <c r="D48"/>
  <c r="D49"/>
  <c r="D84"/>
  <c r="D85"/>
  <c r="D86"/>
  <c r="D87"/>
  <c r="D88"/>
  <c r="D89"/>
  <c r="D90"/>
  <c r="D91"/>
  <c r="F89"/>
  <c r="F88" s="1"/>
  <c r="E89"/>
  <c r="E88" s="1"/>
  <c r="F85"/>
  <c r="F84" s="1"/>
  <c r="E85"/>
  <c r="E84" s="1"/>
  <c r="F13"/>
  <c r="E17"/>
  <c r="E15"/>
  <c r="D119" l="1"/>
  <c r="F118"/>
  <c r="F117" s="1"/>
  <c r="E118"/>
  <c r="D118" s="1"/>
  <c r="E117"/>
  <c r="D117" s="1"/>
  <c r="D116"/>
  <c r="F115"/>
  <c r="F114" s="1"/>
  <c r="F110" s="1"/>
  <c r="F105" s="1"/>
  <c r="E115"/>
  <c r="E114" s="1"/>
  <c r="D114" s="1"/>
  <c r="D113"/>
  <c r="F112"/>
  <c r="E112"/>
  <c r="E111" s="1"/>
  <c r="D112"/>
  <c r="F111"/>
  <c r="D109"/>
  <c r="D108"/>
  <c r="F107"/>
  <c r="D107" s="1"/>
  <c r="E107"/>
  <c r="E106" s="1"/>
  <c r="E104"/>
  <c r="D104"/>
  <c r="E103"/>
  <c r="E101" s="1"/>
  <c r="E102"/>
  <c r="D102"/>
  <c r="F101"/>
  <c r="F100" s="1"/>
  <c r="F99" s="1"/>
  <c r="D98"/>
  <c r="F97"/>
  <c r="E97"/>
  <c r="E96" s="1"/>
  <c r="D97"/>
  <c r="F96"/>
  <c r="D95"/>
  <c r="F94"/>
  <c r="D94" s="1"/>
  <c r="E94"/>
  <c r="F93"/>
  <c r="F92" s="1"/>
  <c r="E93"/>
  <c r="D93" s="1"/>
  <c r="D83"/>
  <c r="F82"/>
  <c r="F81" s="1"/>
  <c r="F80" s="1"/>
  <c r="F79" s="1"/>
  <c r="E82"/>
  <c r="E81" s="1"/>
  <c r="D78"/>
  <c r="F77"/>
  <c r="F76" s="1"/>
  <c r="E77"/>
  <c r="D77" s="1"/>
  <c r="E76"/>
  <c r="D75"/>
  <c r="F74"/>
  <c r="D74"/>
  <c r="F73"/>
  <c r="D73" s="1"/>
  <c r="E73"/>
  <c r="F72"/>
  <c r="E72"/>
  <c r="D72" s="1"/>
  <c r="D64"/>
  <c r="F63"/>
  <c r="F62" s="1"/>
  <c r="F61" s="1"/>
  <c r="E63"/>
  <c r="D63" s="1"/>
  <c r="E62"/>
  <c r="E61" s="1"/>
  <c r="D61" s="1"/>
  <c r="D57"/>
  <c r="F56"/>
  <c r="E56"/>
  <c r="E55" s="1"/>
  <c r="D56"/>
  <c r="F55"/>
  <c r="F54"/>
  <c r="D44"/>
  <c r="F43"/>
  <c r="F42" s="1"/>
  <c r="F41" s="1"/>
  <c r="E43"/>
  <c r="E42" s="1"/>
  <c r="D40"/>
  <c r="D39"/>
  <c r="D38"/>
  <c r="D37"/>
  <c r="F36"/>
  <c r="F35" s="1"/>
  <c r="E36"/>
  <c r="D36" s="1"/>
  <c r="E35"/>
  <c r="D35" s="1"/>
  <c r="D34"/>
  <c r="D33"/>
  <c r="F32"/>
  <c r="F31" s="1"/>
  <c r="E32"/>
  <c r="D32" s="1"/>
  <c r="E31"/>
  <c r="E30"/>
  <c r="D30"/>
  <c r="F29"/>
  <c r="F28" s="1"/>
  <c r="E29"/>
  <c r="D29" s="1"/>
  <c r="E28"/>
  <c r="E27" s="1"/>
  <c r="D26"/>
  <c r="E25"/>
  <c r="D25"/>
  <c r="F24"/>
  <c r="F23" s="1"/>
  <c r="E24"/>
  <c r="E22" s="1"/>
  <c r="E23"/>
  <c r="D23" s="1"/>
  <c r="E20"/>
  <c r="D20" s="1"/>
  <c r="E19"/>
  <c r="D19"/>
  <c r="E18"/>
  <c r="E16" s="1"/>
  <c r="D17"/>
  <c r="F16"/>
  <c r="D15"/>
  <c r="D14"/>
  <c r="E13"/>
  <c r="F106" l="1"/>
  <c r="D106" s="1"/>
  <c r="D16"/>
  <c r="E12"/>
  <c r="F12"/>
  <c r="F120" s="1"/>
  <c r="D13"/>
  <c r="D55"/>
  <c r="E54"/>
  <c r="E41"/>
  <c r="D41" s="1"/>
  <c r="D42"/>
  <c r="D81"/>
  <c r="E80"/>
  <c r="E100"/>
  <c r="D101"/>
  <c r="D111"/>
  <c r="E110"/>
  <c r="D31"/>
  <c r="D76"/>
  <c r="D27"/>
  <c r="F45"/>
  <c r="D96"/>
  <c r="E92"/>
  <c r="D92" s="1"/>
  <c r="F27"/>
  <c r="D18"/>
  <c r="D28"/>
  <c r="D82"/>
  <c r="D103"/>
  <c r="D115"/>
  <c r="F22"/>
  <c r="F21" s="1"/>
  <c r="D24"/>
  <c r="D43"/>
  <c r="D62"/>
  <c r="D12" l="1"/>
  <c r="E99"/>
  <c r="D99" s="1"/>
  <c r="D100"/>
  <c r="D110"/>
  <c r="E105"/>
  <c r="D105" s="1"/>
  <c r="D80"/>
  <c r="E79"/>
  <c r="D79" s="1"/>
  <c r="D54"/>
  <c r="E45"/>
  <c r="D22"/>
  <c r="D45" l="1"/>
  <c r="E21"/>
  <c r="D21" l="1"/>
  <c r="E120"/>
  <c r="D120" s="1"/>
</calcChain>
</file>

<file path=xl/sharedStrings.xml><?xml version="1.0" encoding="utf-8"?>
<sst xmlns="http://schemas.openxmlformats.org/spreadsheetml/2006/main" count="191" uniqueCount="127">
  <si>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</si>
  <si>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</si>
  <si>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</si>
  <si>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</si>
  <si>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</si>
  <si>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</si>
  <si>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</si>
  <si>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</si>
  <si>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</si>
  <si>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</si>
  <si>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</si>
  <si>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Subventii de la bugetul de stat catre bugetele locale necesare sustinerii derularii proiectelor finantate din FEN postaderare</t>
  </si>
  <si>
    <t>42.02.20</t>
  </si>
  <si>
    <t>Finantare nationala</t>
  </si>
  <si>
    <t>56.01.01</t>
  </si>
  <si>
    <t>Directia Generala de Asistenta Sociala si Protectia Copilului Arges</t>
  </si>
  <si>
    <t>68.02.06</t>
  </si>
  <si>
    <t>68.02</t>
  </si>
  <si>
    <t>C</t>
  </si>
  <si>
    <t>PROTECTIA MEDIULUI</t>
  </si>
  <si>
    <t>74.02</t>
  </si>
  <si>
    <r>
      <t xml:space="preserve">Proiect </t>
    </r>
    <r>
      <rPr>
        <b/>
        <sz val="10"/>
        <rFont val="Times New Roman"/>
        <family val="1"/>
        <charset val="238"/>
      </rPr>
      <t>"Managementul Integrat al Deseurilor Solide in judetul Arges"</t>
    </r>
  </si>
  <si>
    <t>74.02.05.02</t>
  </si>
  <si>
    <t>Finantare de la Uniunea Europeana</t>
  </si>
  <si>
    <t>56.01.02</t>
  </si>
  <si>
    <t>Cheltuieli neeligibile</t>
  </si>
  <si>
    <t>56.01.03</t>
  </si>
  <si>
    <t xml:space="preserve"> DENUMIRE INDICATORI</t>
  </si>
  <si>
    <t>LA BUGETUL LOCAL PE ANUL 2014</t>
  </si>
  <si>
    <t>SECTIUNEA DE FUNCTIONARE</t>
  </si>
  <si>
    <t>E</t>
  </si>
  <si>
    <t>51.02</t>
  </si>
  <si>
    <t>TRIM. IV</t>
  </si>
  <si>
    <t xml:space="preserve">                       ANEXA 1</t>
  </si>
  <si>
    <t xml:space="preserve"> ANUL 2014</t>
  </si>
  <si>
    <t>Cheltuieli cu bunuri si servicii</t>
  </si>
  <si>
    <t>TOTAL  VENITURI (A+B)</t>
  </si>
  <si>
    <t>Varsaminte din sectiunea de functionare pentru finantarea sectiunii de dezvoltare a bugetului local</t>
  </si>
  <si>
    <t>37.02.03</t>
  </si>
  <si>
    <t>37.02.04</t>
  </si>
  <si>
    <t>Sume FEN postaderare in contul platilor efectuate in anul curent- Fondul European de Dezvoltare Regionala</t>
  </si>
  <si>
    <t>45.02.01.01</t>
  </si>
  <si>
    <t>45.02.01.02</t>
  </si>
  <si>
    <t>la Hotararea C. J. Arges nr. _____ / 25.07.2014</t>
  </si>
  <si>
    <t>TRIM.III</t>
  </si>
  <si>
    <t>ALTE SERVICII  PUBLICE GENERALE</t>
  </si>
  <si>
    <t>54.02</t>
  </si>
  <si>
    <t>Fond de rezerva bugetara la dispozitia consiliului judetean</t>
  </si>
  <si>
    <t>54.02.05</t>
  </si>
  <si>
    <t>Fond de rezerva bugetara</t>
  </si>
  <si>
    <t>50.04</t>
  </si>
  <si>
    <t>Alte servicii  publice generale - Alegeri</t>
  </si>
  <si>
    <t>54.02.50</t>
  </si>
  <si>
    <t>Cheltuieli de personal</t>
  </si>
  <si>
    <t>70.02</t>
  </si>
  <si>
    <t>70.02.05.01</t>
  </si>
  <si>
    <t>LOCUINTE , SERVICII SI DEZVOLTARE PUBLICA</t>
  </si>
  <si>
    <t>CULTURA , RECREERE SI RELIGIE</t>
  </si>
  <si>
    <t>67.02</t>
  </si>
  <si>
    <t>Centrul de Cultura " Bratianu" Stefanesti</t>
  </si>
  <si>
    <t>67.02.50</t>
  </si>
  <si>
    <t>F</t>
  </si>
  <si>
    <r>
      <t xml:space="preserve">Proiect </t>
    </r>
    <r>
      <rPr>
        <b/>
        <sz val="10"/>
        <rFont val="Times New Roman"/>
        <family val="1"/>
        <charset val="238"/>
      </rPr>
      <t>"Dreptul la Egalitate si Acces pe Piata muncii " - ID 141595</t>
    </r>
  </si>
  <si>
    <t>Personal neclerical</t>
  </si>
  <si>
    <t>Plati efectuate in anii precedenti si recuperate in anul curent</t>
  </si>
  <si>
    <t>85.01</t>
  </si>
  <si>
    <t>Alte transferuri curente interne</t>
  </si>
  <si>
    <t>55.01.18</t>
  </si>
  <si>
    <t>51.01.01</t>
  </si>
  <si>
    <t>Varsaminte din sectiunea de functionare</t>
  </si>
  <si>
    <t>Sume FEN postaderare in contul platilor efectuate in anii anteriori- Fondul European de Dezvoltare Regionala</t>
  </si>
  <si>
    <t>AUTORITATI PUBLICE SI ACTIUNI EXTERNE</t>
  </si>
  <si>
    <t>51.02.01.03</t>
  </si>
  <si>
    <t>Autoritati executive</t>
  </si>
  <si>
    <t>ASIGURARI SI ASISTENTA SOCIALA</t>
  </si>
  <si>
    <t>Teatrul Al. Davila Pitesti</t>
  </si>
  <si>
    <t>67.02.03.04</t>
  </si>
  <si>
    <t xml:space="preserve">SECTIUNEA DE FUNCTIONARE  </t>
  </si>
  <si>
    <t>Transferuri catre institutii publice , din care:</t>
  </si>
  <si>
    <t xml:space="preserve">                  pentru cheltuieli cu bunuri si servicii</t>
  </si>
  <si>
    <t>Muzeul Viticulturii si Pomiculturii Golesti</t>
  </si>
  <si>
    <t>G</t>
  </si>
  <si>
    <t>TRANSPORTURI</t>
  </si>
  <si>
    <t>84.02</t>
  </si>
  <si>
    <t>Alte cheltuieli in domeniul transporturilor</t>
  </si>
  <si>
    <t>84.02.50</t>
  </si>
  <si>
    <r>
      <t xml:space="preserve">Proiectul </t>
    </r>
    <r>
      <rPr>
        <b/>
        <sz val="10"/>
        <rFont val="Times New Roman"/>
        <family val="1"/>
        <charset val="238"/>
      </rPr>
      <t>“Modernizare DJ 730</t>
    </r>
    <r>
      <rPr>
        <sz val="10"/>
        <rFont val="Times New Roman"/>
        <family val="1"/>
        <charset val="238"/>
      </rPr>
      <t xml:space="preserve"> : Podu Dambovitei (DN 73) – Dambovicioara - Ciocanu -limita jud. Brasov  in vederea imbunatatirii si dezvoltarii infrastructurii de turism , km 0 + 000 –  9 +550 , L = 9,550 Km</t>
    </r>
    <r>
      <rPr>
        <b/>
        <sz val="10"/>
        <rFont val="Times New Roman"/>
        <family val="1"/>
        <charset val="238"/>
      </rPr>
      <t>”</t>
    </r>
  </si>
  <si>
    <r>
      <t xml:space="preserve"> Proiectul “</t>
    </r>
    <r>
      <rPr>
        <b/>
        <sz val="10"/>
        <rFont val="Times New Roman"/>
        <family val="1"/>
        <charset val="238"/>
      </rPr>
      <t xml:space="preserve">Modernizarea DJ 703I </t>
    </r>
    <r>
      <rPr>
        <sz val="10"/>
        <rFont val="Times New Roman"/>
        <family val="1"/>
        <charset val="238"/>
      </rPr>
      <t>: Musatesti (DN 73C) – Bradulet  - Bradetu – Poienile Valsanului in vederea imbunatatirii si dezvoltarii infrastructurii de turism , km 28 + 822 – 53 + 600 , L = 24.778 Km”</t>
    </r>
  </si>
  <si>
    <r>
      <rPr>
        <sz val="10"/>
        <rFont val="Times New Roman"/>
        <family val="1"/>
        <charset val="238"/>
      </rPr>
      <t>Proiectul</t>
    </r>
    <r>
      <rPr>
        <b/>
        <sz val="10"/>
        <rFont val="Times New Roman"/>
        <family val="1"/>
        <charset val="238"/>
      </rPr>
      <t xml:space="preserve"> "Modernizarea DJ 734</t>
    </r>
    <r>
      <rPr>
        <sz val="10"/>
        <rFont val="Times New Roman"/>
        <family val="1"/>
        <charset val="238"/>
      </rPr>
      <t xml:space="preserve"> : Voinesti (DN 73) – Leresti – Voina  in vederea imbunatatirii si dezvoltarii infrastructurii de turism , km 0 + 000 – Km 19 +840 , L = 19,840 Km</t>
    </r>
    <r>
      <rPr>
        <b/>
        <sz val="10"/>
        <rFont val="Times New Roman"/>
        <family val="1"/>
        <charset val="238"/>
      </rPr>
      <t>”</t>
    </r>
  </si>
  <si>
    <t>61.02.05.02</t>
  </si>
  <si>
    <t>Cheltuieli de capital</t>
  </si>
  <si>
    <t>61.02</t>
  </si>
  <si>
    <t>ORDINE PUBLICA SI SIGURANTA NATIONALA</t>
  </si>
  <si>
    <t>Inspectoratul pentru Situatii de Urgenta</t>
  </si>
  <si>
    <t>H</t>
  </si>
  <si>
    <t>TOTAL CHELTUIELI (A+B+C+D+E+F+G+H)</t>
  </si>
  <si>
    <t>70.02.50</t>
  </si>
  <si>
    <t>PROIECT "Zona montana a Argesului  si Muscelului - diversitate si unicitate in Romania , cod SMIS 25634"</t>
  </si>
  <si>
    <t>Sume defalcate din TVA pentru drumuri</t>
  </si>
  <si>
    <t>11.02.05</t>
  </si>
  <si>
    <t>Drumuri si poduri judetene</t>
  </si>
  <si>
    <t>84.02.03.01</t>
  </si>
  <si>
    <t>Cheltuieli de capital (sume din TVA)</t>
  </si>
  <si>
    <t>Cheltuieli de capital (sume din excedent)</t>
  </si>
  <si>
    <t>EXCEDENT</t>
  </si>
  <si>
    <t>Drumuri si Poduri Judetene - investitii</t>
  </si>
  <si>
    <t>Alte servicii  publice generale</t>
  </si>
  <si>
    <t>Transferuri din bugetul consiliului judetean pentru acordarea de ajutoare unor unitati aflate in extrema dificultate din care:</t>
  </si>
  <si>
    <t>51.01.24</t>
  </si>
  <si>
    <t>Comuna Aninoasa</t>
  </si>
  <si>
    <t>Comuna Cepari</t>
  </si>
  <si>
    <t>Comuna Malureni</t>
  </si>
  <si>
    <t>Comuna Rucar</t>
  </si>
  <si>
    <t xml:space="preserve"> Asociatia de Dezvoltare Intercomunitara Arges</t>
  </si>
  <si>
    <t xml:space="preserve"> DEFICIT</t>
  </si>
  <si>
    <t>Unitatea de asistenta medico-sociala Dedulesti</t>
  </si>
  <si>
    <t>Alte transferuri de capital catre institutii publice</t>
  </si>
  <si>
    <t>51.02.29</t>
  </si>
  <si>
    <t xml:space="preserve">Cheltuieli de capital </t>
  </si>
  <si>
    <t>Unitatea de asistenta medico-sociala Suici</t>
  </si>
  <si>
    <t>Biblioteca Judeteana "Dinicu Golescu"</t>
  </si>
  <si>
    <t>Muzeul Judetean Arges</t>
  </si>
  <si>
    <t>Scoala Populara de Arte si Meserii Pitesti</t>
  </si>
  <si>
    <t>67.02.03.05</t>
  </si>
  <si>
    <t>68.02.12</t>
  </si>
  <si>
    <t>67.02.03.02</t>
  </si>
  <si>
    <t>67.02.03.03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</si>
</sst>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3" borderId="0" applyNumberFormat="0" applyBorder="0" applyAlignment="0" applyProtection="0"/>
    <xf numFmtId="0" fontId="9" fillId="0" borderId="0"/>
  </cellStyleXfs>
  <cellXfs count="84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top"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1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8" fillId="0" borderId="1" xfId="0" applyFont="1" applyBorder="1" applyAlignment="1">
      <alignment horizontal="center"/>
    </xf>
    <xf numFmtId="0" fontId="4" fillId="0" borderId="4" xfId="0" applyFont="1" applyBorder="1"/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/>
    <xf numFmtId="0" fontId="4" fillId="2" borderId="4" xfId="0" applyFont="1" applyFill="1" applyBorder="1"/>
    <xf numFmtId="0" fontId="5" fillId="2" borderId="4" xfId="0" applyFont="1" applyFill="1" applyBorder="1" applyAlignment="1">
      <alignment wrapText="1"/>
    </xf>
    <xf numFmtId="49" fontId="5" fillId="5" borderId="1" xfId="2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9" fontId="4" fillId="5" borderId="1" xfId="2" applyNumberFormat="1" applyFont="1" applyFill="1" applyBorder="1" applyAlignment="1">
      <alignment horizontal="left" vertical="top" wrapText="1"/>
    </xf>
    <xf numFmtId="4" fontId="4" fillId="0" borderId="1" xfId="0" applyNumberFormat="1" applyFont="1" applyBorder="1"/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4" fontId="5" fillId="0" borderId="1" xfId="0" applyNumberFormat="1" applyFont="1" applyBorder="1"/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9" fillId="2" borderId="0" xfId="0" applyFont="1" applyFill="1"/>
    <xf numFmtId="0" fontId="5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justify"/>
    </xf>
    <xf numFmtId="0" fontId="5" fillId="2" borderId="4" xfId="0" applyFont="1" applyFill="1" applyBorder="1"/>
    <xf numFmtId="0" fontId="5" fillId="4" borderId="4" xfId="0" applyFont="1" applyFill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right"/>
    </xf>
    <xf numFmtId="0" fontId="4" fillId="2" borderId="4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4" fontId="5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5"/>
  <sheetViews>
    <sheetView tabSelected="1" topLeftCell="A97" workbookViewId="0">
      <selection activeCell="H100" sqref="H100"/>
    </sheetView>
  </sheetViews>
  <sheetFormatPr defaultRowHeight="12.75"/>
  <cols>
    <col min="1" max="1" width="4" customWidth="1"/>
    <col min="2" max="2" width="40.5703125" customWidth="1"/>
    <col min="3" max="3" width="11" customWidth="1"/>
    <col min="4" max="4" width="11.28515625" customWidth="1"/>
    <col min="5" max="5" width="9.7109375" customWidth="1"/>
    <col min="6" max="6" width="10.28515625" customWidth="1"/>
    <col min="7" max="7" width="10.140625" bestFit="1" customWidth="1"/>
  </cols>
  <sheetData>
    <row r="1" spans="1:6" s="15" customFormat="1" ht="15.75">
      <c r="A1" s="80" t="s">
        <v>6</v>
      </c>
      <c r="B1" s="80"/>
      <c r="C1" s="80"/>
      <c r="D1" s="80"/>
    </row>
    <row r="2" spans="1:6" s="15" customFormat="1" ht="15.75">
      <c r="A2" s="70"/>
      <c r="B2" s="70"/>
      <c r="C2" s="70"/>
      <c r="D2" s="70"/>
    </row>
    <row r="3" spans="1:6" s="14" customFormat="1" ht="15.75">
      <c r="C3" s="77" t="s">
        <v>33</v>
      </c>
      <c r="D3" s="77"/>
      <c r="E3" s="79"/>
      <c r="F3" s="79"/>
    </row>
    <row r="4" spans="1:6" s="14" customFormat="1" ht="15.75">
      <c r="A4" s="81" t="s">
        <v>43</v>
      </c>
      <c r="B4" s="82"/>
      <c r="C4" s="82"/>
      <c r="D4" s="82"/>
      <c r="E4" s="79"/>
      <c r="F4" s="79"/>
    </row>
    <row r="5" spans="1:6" s="14" customFormat="1" ht="15.75">
      <c r="A5" s="71"/>
      <c r="B5" s="72"/>
      <c r="C5" s="72"/>
      <c r="D5" s="72"/>
    </row>
    <row r="6" spans="1:6" s="14" customFormat="1" ht="15.75">
      <c r="A6" s="83" t="s">
        <v>0</v>
      </c>
      <c r="B6" s="78"/>
      <c r="C6" s="78"/>
      <c r="D6" s="78"/>
      <c r="E6" s="79"/>
      <c r="F6" s="79"/>
    </row>
    <row r="7" spans="1:6" s="14" customFormat="1" ht="15.75">
      <c r="A7" s="83" t="s">
        <v>28</v>
      </c>
      <c r="B7" s="78"/>
      <c r="C7" s="78"/>
      <c r="D7" s="78"/>
      <c r="E7" s="79"/>
      <c r="F7" s="79"/>
    </row>
    <row r="8" spans="1:6" s="14" customFormat="1" ht="15.75">
      <c r="A8" s="77" t="s">
        <v>10</v>
      </c>
      <c r="B8" s="78"/>
      <c r="C8" s="78"/>
      <c r="D8" s="78"/>
      <c r="E8" s="79"/>
      <c r="F8" s="79"/>
    </row>
    <row r="9" spans="1:6" s="14" customFormat="1" ht="15.75">
      <c r="A9" s="67"/>
      <c r="B9" s="68"/>
      <c r="C9" s="68"/>
      <c r="D9" s="68"/>
      <c r="E9" s="69"/>
      <c r="F9" s="69"/>
    </row>
    <row r="10" spans="1:6" ht="15.75">
      <c r="C10" s="73"/>
      <c r="F10" s="27" t="s">
        <v>7</v>
      </c>
    </row>
    <row r="11" spans="1:6" ht="31.5" customHeight="1">
      <c r="A11" s="26" t="s">
        <v>1</v>
      </c>
      <c r="B11" s="19" t="s">
        <v>27</v>
      </c>
      <c r="C11" s="19" t="s">
        <v>2</v>
      </c>
      <c r="D11" s="20" t="s">
        <v>34</v>
      </c>
      <c r="E11" s="19" t="s">
        <v>44</v>
      </c>
      <c r="F11" s="19" t="s">
        <v>32</v>
      </c>
    </row>
    <row r="12" spans="1:6" ht="16.5" customHeight="1">
      <c r="A12" s="8"/>
      <c r="B12" s="9" t="s">
        <v>36</v>
      </c>
      <c r="C12" s="10"/>
      <c r="D12" s="49">
        <f>E12+F12</f>
        <v>1742.25</v>
      </c>
      <c r="E12" s="49">
        <f>E13+E16</f>
        <v>2962.25</v>
      </c>
      <c r="F12" s="49">
        <f>F13+F16</f>
        <v>-1220</v>
      </c>
    </row>
    <row r="13" spans="1:6" ht="16.5" customHeight="1">
      <c r="A13" s="9" t="s">
        <v>3</v>
      </c>
      <c r="B13" s="29" t="s">
        <v>29</v>
      </c>
      <c r="C13" s="10"/>
      <c r="D13" s="49">
        <f t="shared" ref="D13:D119" si="0">E13+F13</f>
        <v>-184</v>
      </c>
      <c r="E13" s="49">
        <f>E14+E15</f>
        <v>-184</v>
      </c>
      <c r="F13" s="49">
        <f>F14+F15</f>
        <v>0</v>
      </c>
    </row>
    <row r="14" spans="1:6" s="18" customFormat="1" ht="16.5" customHeight="1">
      <c r="A14" s="1">
        <v>1</v>
      </c>
      <c r="B14" s="16" t="s">
        <v>98</v>
      </c>
      <c r="C14" s="4" t="s">
        <v>99</v>
      </c>
      <c r="D14" s="49">
        <f t="shared" si="0"/>
        <v>-1220</v>
      </c>
      <c r="E14" s="50"/>
      <c r="F14" s="50">
        <v>-1220</v>
      </c>
    </row>
    <row r="15" spans="1:6" ht="29.25" customHeight="1">
      <c r="A15" s="4">
        <v>2</v>
      </c>
      <c r="B15" s="36" t="s">
        <v>37</v>
      </c>
      <c r="C15" s="35" t="s">
        <v>38</v>
      </c>
      <c r="D15" s="49">
        <f t="shared" si="0"/>
        <v>1036</v>
      </c>
      <c r="E15" s="50">
        <f>-8-100-76</f>
        <v>-184</v>
      </c>
      <c r="F15" s="50">
        <v>1220</v>
      </c>
    </row>
    <row r="16" spans="1:6" ht="18" customHeight="1">
      <c r="A16" s="9" t="s">
        <v>4</v>
      </c>
      <c r="B16" s="10" t="s">
        <v>8</v>
      </c>
      <c r="C16" s="9"/>
      <c r="D16" s="49">
        <f t="shared" si="0"/>
        <v>1926.25</v>
      </c>
      <c r="E16" s="51">
        <f>E17+E18+E19+E20</f>
        <v>3146.25</v>
      </c>
      <c r="F16" s="51">
        <f>F17+F18+F19+F20</f>
        <v>-1220</v>
      </c>
    </row>
    <row r="17" spans="1:6" s="18" customFormat="1" ht="18" customHeight="1">
      <c r="A17" s="4">
        <v>1</v>
      </c>
      <c r="B17" s="34" t="s">
        <v>69</v>
      </c>
      <c r="C17" s="35" t="s">
        <v>39</v>
      </c>
      <c r="D17" s="49">
        <f t="shared" si="0"/>
        <v>-1036</v>
      </c>
      <c r="E17" s="52">
        <f>8+100+76</f>
        <v>184</v>
      </c>
      <c r="F17" s="52">
        <v>-1220</v>
      </c>
    </row>
    <row r="18" spans="1:6" ht="39" customHeight="1">
      <c r="A18" s="4">
        <v>2</v>
      </c>
      <c r="B18" s="3" t="s">
        <v>11</v>
      </c>
      <c r="C18" s="2" t="s">
        <v>12</v>
      </c>
      <c r="D18" s="49">
        <f t="shared" si="0"/>
        <v>1108.71</v>
      </c>
      <c r="E18" s="48">
        <f>29.62+38.73+51.64+39.5+406.91+542.31</f>
        <v>1108.71</v>
      </c>
      <c r="F18" s="48"/>
    </row>
    <row r="19" spans="1:6" ht="39" customHeight="1">
      <c r="A19" s="4">
        <v>3</v>
      </c>
      <c r="B19" s="3" t="s">
        <v>40</v>
      </c>
      <c r="C19" s="25" t="s">
        <v>41</v>
      </c>
      <c r="D19" s="49">
        <f t="shared" si="0"/>
        <v>499.18999999999994</v>
      </c>
      <c r="E19" s="48">
        <f>151.04+348.15</f>
        <v>499.18999999999994</v>
      </c>
      <c r="F19" s="48"/>
    </row>
    <row r="20" spans="1:6" ht="39" customHeight="1">
      <c r="A20" s="4">
        <v>4</v>
      </c>
      <c r="B20" s="3" t="s">
        <v>70</v>
      </c>
      <c r="C20" s="2" t="s">
        <v>42</v>
      </c>
      <c r="D20" s="49">
        <f t="shared" si="0"/>
        <v>1354.35</v>
      </c>
      <c r="E20" s="48">
        <f>115.54+1238.81</f>
        <v>1354.35</v>
      </c>
      <c r="F20" s="48"/>
    </row>
    <row r="21" spans="1:6" ht="16.5" customHeight="1">
      <c r="A21" s="10"/>
      <c r="B21" s="11" t="s">
        <v>95</v>
      </c>
      <c r="C21" s="9"/>
      <c r="D21" s="49">
        <f t="shared" si="0"/>
        <v>2962.25</v>
      </c>
      <c r="E21" s="49">
        <f>E22+E27+E41+E45+E79+E92+E99+E105</f>
        <v>2962.25</v>
      </c>
      <c r="F21" s="49">
        <f>F22+F27+F45+F79+F92+F99</f>
        <v>0</v>
      </c>
    </row>
    <row r="22" spans="1:6" s="18" customFormat="1" ht="16.5" customHeight="1">
      <c r="A22" s="9" t="s">
        <v>3</v>
      </c>
      <c r="B22" s="12" t="s">
        <v>71</v>
      </c>
      <c r="C22" s="9" t="s">
        <v>31</v>
      </c>
      <c r="D22" s="49">
        <f t="shared" si="0"/>
        <v>-580.44000000000005</v>
      </c>
      <c r="E22" s="49">
        <f>E24</f>
        <v>-580.44000000000005</v>
      </c>
      <c r="F22" s="49">
        <f>F24</f>
        <v>0</v>
      </c>
    </row>
    <row r="23" spans="1:6" s="18" customFormat="1" ht="16.5" customHeight="1">
      <c r="A23" s="1"/>
      <c r="B23" s="55" t="s">
        <v>73</v>
      </c>
      <c r="C23" s="1" t="s">
        <v>72</v>
      </c>
      <c r="D23" s="49">
        <f t="shared" si="0"/>
        <v>-580.44000000000005</v>
      </c>
      <c r="E23" s="53">
        <f>E24</f>
        <v>-580.44000000000005</v>
      </c>
      <c r="F23" s="53">
        <f>F24</f>
        <v>0</v>
      </c>
    </row>
    <row r="24" spans="1:6" s="18" customFormat="1" ht="16.5" customHeight="1">
      <c r="A24" s="1"/>
      <c r="B24" s="32" t="s">
        <v>29</v>
      </c>
      <c r="C24" s="1"/>
      <c r="D24" s="49">
        <f t="shared" si="0"/>
        <v>-580.44000000000005</v>
      </c>
      <c r="E24" s="50">
        <f>E25+E26</f>
        <v>-580.44000000000005</v>
      </c>
      <c r="F24" s="50">
        <f>F25+F26</f>
        <v>0</v>
      </c>
    </row>
    <row r="25" spans="1:6" s="18" customFormat="1" ht="18.75" customHeight="1">
      <c r="A25" s="28"/>
      <c r="B25" s="16" t="s">
        <v>35</v>
      </c>
      <c r="C25" s="4">
        <v>20</v>
      </c>
      <c r="D25" s="49">
        <f t="shared" si="0"/>
        <v>-605</v>
      </c>
      <c r="E25" s="50">
        <f>-8-100-50-25-100-85-161-76</f>
        <v>-605</v>
      </c>
      <c r="F25" s="53"/>
    </row>
    <row r="26" spans="1:6" s="18" customFormat="1" ht="18.75" customHeight="1">
      <c r="A26" s="28"/>
      <c r="B26" s="3" t="s">
        <v>66</v>
      </c>
      <c r="C26" s="2" t="s">
        <v>67</v>
      </c>
      <c r="D26" s="49">
        <f t="shared" si="0"/>
        <v>24.56</v>
      </c>
      <c r="E26" s="50">
        <v>24.56</v>
      </c>
      <c r="F26" s="53"/>
    </row>
    <row r="27" spans="1:6" s="18" customFormat="1" ht="18.75" customHeight="1">
      <c r="A27" s="9" t="s">
        <v>4</v>
      </c>
      <c r="B27" s="29" t="s">
        <v>45</v>
      </c>
      <c r="C27" s="9" t="s">
        <v>46</v>
      </c>
      <c r="D27" s="49">
        <f t="shared" si="0"/>
        <v>0</v>
      </c>
      <c r="E27" s="49">
        <f>E28+E31+E35</f>
        <v>0</v>
      </c>
      <c r="F27" s="49">
        <f>F28+F31</f>
        <v>0</v>
      </c>
    </row>
    <row r="28" spans="1:6" s="18" customFormat="1" ht="27" customHeight="1">
      <c r="A28" s="28"/>
      <c r="B28" s="37" t="s">
        <v>47</v>
      </c>
      <c r="C28" s="38" t="s">
        <v>48</v>
      </c>
      <c r="D28" s="49">
        <f t="shared" si="0"/>
        <v>-250</v>
      </c>
      <c r="E28" s="53">
        <f>E29</f>
        <v>-250</v>
      </c>
      <c r="F28" s="53">
        <f>F29</f>
        <v>0</v>
      </c>
    </row>
    <row r="29" spans="1:6" s="18" customFormat="1" ht="18.75" customHeight="1">
      <c r="A29" s="28"/>
      <c r="B29" s="39" t="s">
        <v>29</v>
      </c>
      <c r="C29" s="22"/>
      <c r="D29" s="49">
        <f t="shared" si="0"/>
        <v>-250</v>
      </c>
      <c r="E29" s="50">
        <f>E30</f>
        <v>-250</v>
      </c>
      <c r="F29" s="50">
        <f>F30</f>
        <v>0</v>
      </c>
    </row>
    <row r="30" spans="1:6" s="18" customFormat="1" ht="18.75" customHeight="1">
      <c r="A30" s="28"/>
      <c r="B30" s="30" t="s">
        <v>49</v>
      </c>
      <c r="C30" s="31" t="s">
        <v>50</v>
      </c>
      <c r="D30" s="49">
        <f t="shared" si="0"/>
        <v>-250</v>
      </c>
      <c r="E30" s="50">
        <f>-9+45-286</f>
        <v>-250</v>
      </c>
      <c r="F30" s="53"/>
    </row>
    <row r="31" spans="1:6" s="18" customFormat="1" ht="18.75" customHeight="1">
      <c r="A31" s="28"/>
      <c r="B31" s="21" t="s">
        <v>51</v>
      </c>
      <c r="C31" s="40" t="s">
        <v>52</v>
      </c>
      <c r="D31" s="49">
        <f t="shared" si="0"/>
        <v>-36</v>
      </c>
      <c r="E31" s="53">
        <f>E32</f>
        <v>-36</v>
      </c>
      <c r="F31" s="53">
        <f>F32</f>
        <v>0</v>
      </c>
    </row>
    <row r="32" spans="1:6" s="18" customFormat="1" ht="18.75" customHeight="1">
      <c r="A32" s="28"/>
      <c r="B32" s="41" t="s">
        <v>29</v>
      </c>
      <c r="C32" s="31"/>
      <c r="D32" s="49">
        <f t="shared" si="0"/>
        <v>-36</v>
      </c>
      <c r="E32" s="50">
        <f>E33+E34</f>
        <v>-36</v>
      </c>
      <c r="F32" s="50">
        <f>F33</f>
        <v>0</v>
      </c>
    </row>
    <row r="33" spans="1:6" s="18" customFormat="1" ht="18.75" customHeight="1">
      <c r="A33" s="28"/>
      <c r="B33" s="42" t="s">
        <v>53</v>
      </c>
      <c r="C33" s="31">
        <v>10</v>
      </c>
      <c r="D33" s="49">
        <f t="shared" si="0"/>
        <v>9</v>
      </c>
      <c r="E33" s="50">
        <v>9</v>
      </c>
      <c r="F33" s="50"/>
    </row>
    <row r="34" spans="1:6" s="18" customFormat="1" ht="18.75" customHeight="1">
      <c r="A34" s="28"/>
      <c r="B34" s="16" t="s">
        <v>35</v>
      </c>
      <c r="C34" s="4">
        <v>20</v>
      </c>
      <c r="D34" s="49">
        <f t="shared" si="0"/>
        <v>-45</v>
      </c>
      <c r="E34" s="50">
        <v>-45</v>
      </c>
      <c r="F34" s="50"/>
    </row>
    <row r="35" spans="1:6" s="18" customFormat="1" ht="18.75" customHeight="1">
      <c r="A35" s="28"/>
      <c r="B35" s="21" t="s">
        <v>106</v>
      </c>
      <c r="C35" s="40" t="s">
        <v>52</v>
      </c>
      <c r="D35" s="49">
        <f t="shared" si="0"/>
        <v>286</v>
      </c>
      <c r="E35" s="53">
        <f>E36</f>
        <v>286</v>
      </c>
      <c r="F35" s="53">
        <f>F36</f>
        <v>0</v>
      </c>
    </row>
    <row r="36" spans="1:6" s="18" customFormat="1" ht="36.75" customHeight="1">
      <c r="A36" s="28"/>
      <c r="B36" s="3" t="s">
        <v>107</v>
      </c>
      <c r="C36" s="66" t="s">
        <v>108</v>
      </c>
      <c r="D36" s="49">
        <f t="shared" si="0"/>
        <v>286</v>
      </c>
      <c r="E36" s="50">
        <f>E37+E38+E39+E40</f>
        <v>286</v>
      </c>
      <c r="F36" s="50">
        <f>F37+F38+F39+F40</f>
        <v>0</v>
      </c>
    </row>
    <row r="37" spans="1:6" s="18" customFormat="1" ht="18.75" customHeight="1">
      <c r="A37" s="28"/>
      <c r="B37" s="65" t="s">
        <v>109</v>
      </c>
      <c r="C37" s="31"/>
      <c r="D37" s="49">
        <f t="shared" si="0"/>
        <v>40</v>
      </c>
      <c r="E37" s="50">
        <v>40</v>
      </c>
      <c r="F37" s="50"/>
    </row>
    <row r="38" spans="1:6" s="18" customFormat="1" ht="18.75" customHeight="1">
      <c r="A38" s="28"/>
      <c r="B38" s="65" t="s">
        <v>110</v>
      </c>
      <c r="C38" s="31"/>
      <c r="D38" s="49">
        <f t="shared" si="0"/>
        <v>46</v>
      </c>
      <c r="E38" s="50">
        <v>46</v>
      </c>
      <c r="F38" s="50"/>
    </row>
    <row r="39" spans="1:6" s="18" customFormat="1" ht="18.75" customHeight="1">
      <c r="A39" s="28"/>
      <c r="B39" s="65" t="s">
        <v>111</v>
      </c>
      <c r="C39" s="31"/>
      <c r="D39" s="49">
        <f t="shared" si="0"/>
        <v>100</v>
      </c>
      <c r="E39" s="50">
        <v>100</v>
      </c>
      <c r="F39" s="50"/>
    </row>
    <row r="40" spans="1:6" s="18" customFormat="1" ht="18.75" customHeight="1">
      <c r="A40" s="28"/>
      <c r="B40" s="65" t="s">
        <v>112</v>
      </c>
      <c r="C40" s="31"/>
      <c r="D40" s="49">
        <f t="shared" si="0"/>
        <v>100</v>
      </c>
      <c r="E40" s="50">
        <v>100</v>
      </c>
      <c r="F40" s="50"/>
    </row>
    <row r="41" spans="1:6" s="18" customFormat="1" ht="18.75" customHeight="1">
      <c r="A41" s="10" t="s">
        <v>18</v>
      </c>
      <c r="B41" s="62" t="s">
        <v>92</v>
      </c>
      <c r="C41" s="57" t="s">
        <v>91</v>
      </c>
      <c r="D41" s="49">
        <f t="shared" si="0"/>
        <v>8</v>
      </c>
      <c r="E41" s="49">
        <f t="shared" ref="E41:F43" si="1">E42</f>
        <v>8</v>
      </c>
      <c r="F41" s="49">
        <f t="shared" si="1"/>
        <v>0</v>
      </c>
    </row>
    <row r="42" spans="1:6" s="18" customFormat="1" ht="18.75" customHeight="1">
      <c r="A42" s="28"/>
      <c r="B42" s="61" t="s">
        <v>93</v>
      </c>
      <c r="C42" s="22" t="s">
        <v>89</v>
      </c>
      <c r="D42" s="49">
        <f t="shared" si="0"/>
        <v>8</v>
      </c>
      <c r="E42" s="53">
        <f t="shared" si="1"/>
        <v>8</v>
      </c>
      <c r="F42" s="53">
        <f t="shared" si="1"/>
        <v>0</v>
      </c>
    </row>
    <row r="43" spans="1:6" s="18" customFormat="1" ht="18.75" customHeight="1">
      <c r="A43" s="28"/>
      <c r="B43" s="16" t="s">
        <v>9</v>
      </c>
      <c r="C43" s="31"/>
      <c r="D43" s="49">
        <f t="shared" si="0"/>
        <v>8</v>
      </c>
      <c r="E43" s="50">
        <f t="shared" si="1"/>
        <v>8</v>
      </c>
      <c r="F43" s="50">
        <f t="shared" si="1"/>
        <v>0</v>
      </c>
    </row>
    <row r="44" spans="1:6" s="18" customFormat="1" ht="18.75" customHeight="1">
      <c r="A44" s="28"/>
      <c r="B44" s="42" t="s">
        <v>90</v>
      </c>
      <c r="C44" s="31"/>
      <c r="D44" s="49">
        <f t="shared" si="0"/>
        <v>8</v>
      </c>
      <c r="E44" s="50">
        <v>8</v>
      </c>
      <c r="F44" s="50"/>
    </row>
    <row r="45" spans="1:6" s="18" customFormat="1" ht="18.75" customHeight="1">
      <c r="A45" s="10" t="s">
        <v>5</v>
      </c>
      <c r="B45" s="12" t="s">
        <v>57</v>
      </c>
      <c r="C45" s="9" t="s">
        <v>58</v>
      </c>
      <c r="D45" s="49">
        <f t="shared" si="0"/>
        <v>150.44</v>
      </c>
      <c r="E45" s="49">
        <f>E54+E61+E72+E76</f>
        <v>150.44</v>
      </c>
      <c r="F45" s="49">
        <f>F54+F61+F72+F76</f>
        <v>0</v>
      </c>
    </row>
    <row r="46" spans="1:6" s="18" customFormat="1" ht="18.75" customHeight="1">
      <c r="A46" s="28"/>
      <c r="B46" s="61" t="s">
        <v>120</v>
      </c>
      <c r="C46" s="22" t="s">
        <v>125</v>
      </c>
      <c r="D46" s="49">
        <f t="shared" si="0"/>
        <v>0</v>
      </c>
      <c r="E46" s="53">
        <f t="shared" ref="E46:F46" si="2">E47</f>
        <v>0</v>
      </c>
      <c r="F46" s="53">
        <f t="shared" si="2"/>
        <v>0</v>
      </c>
    </row>
    <row r="47" spans="1:6" s="18" customFormat="1" ht="18.75" customHeight="1">
      <c r="A47" s="28"/>
      <c r="B47" s="75" t="s">
        <v>9</v>
      </c>
      <c r="C47" s="4"/>
      <c r="D47" s="49">
        <f t="shared" si="0"/>
        <v>0</v>
      </c>
      <c r="E47" s="50">
        <f t="shared" ref="E47:F47" si="3">E48+E49</f>
        <v>0</v>
      </c>
      <c r="F47" s="50">
        <f t="shared" si="3"/>
        <v>0</v>
      </c>
    </row>
    <row r="48" spans="1:6" s="18" customFormat="1" ht="18.75" customHeight="1">
      <c r="A48" s="28"/>
      <c r="B48" s="46" t="s">
        <v>116</v>
      </c>
      <c r="C48" s="76" t="s">
        <v>117</v>
      </c>
      <c r="D48" s="49">
        <f t="shared" si="0"/>
        <v>100</v>
      </c>
      <c r="E48" s="50">
        <v>100</v>
      </c>
      <c r="F48" s="50">
        <v>0</v>
      </c>
    </row>
    <row r="49" spans="1:6" s="18" customFormat="1" ht="18.75" customHeight="1">
      <c r="A49" s="28"/>
      <c r="B49" s="16" t="s">
        <v>118</v>
      </c>
      <c r="C49" s="4">
        <v>70</v>
      </c>
      <c r="D49" s="49">
        <f t="shared" si="0"/>
        <v>-100</v>
      </c>
      <c r="E49" s="50">
        <v>-100</v>
      </c>
      <c r="F49" s="50">
        <v>0</v>
      </c>
    </row>
    <row r="50" spans="1:6" s="18" customFormat="1" ht="18.75" customHeight="1">
      <c r="A50" s="28"/>
      <c r="B50" s="28" t="s">
        <v>121</v>
      </c>
      <c r="C50" s="1" t="s">
        <v>126</v>
      </c>
      <c r="D50" s="49">
        <f t="shared" si="0"/>
        <v>0</v>
      </c>
      <c r="E50" s="53">
        <f>E51</f>
        <v>0</v>
      </c>
      <c r="F50" s="53">
        <f t="shared" ref="F50" si="4">F51</f>
        <v>0</v>
      </c>
    </row>
    <row r="51" spans="1:6" s="18" customFormat="1" ht="18.75" customHeight="1">
      <c r="A51" s="28"/>
      <c r="B51" s="75" t="s">
        <v>9</v>
      </c>
      <c r="C51" s="4"/>
      <c r="D51" s="49">
        <f t="shared" si="0"/>
        <v>0</v>
      </c>
      <c r="E51" s="50">
        <f>E52+E53</f>
        <v>0</v>
      </c>
      <c r="F51" s="50">
        <f t="shared" ref="F51" si="5">F52+F53</f>
        <v>0</v>
      </c>
    </row>
    <row r="52" spans="1:6" s="18" customFormat="1" ht="18.75" customHeight="1">
      <c r="A52" s="28"/>
      <c r="B52" s="46" t="s">
        <v>116</v>
      </c>
      <c r="C52" s="76" t="s">
        <v>117</v>
      </c>
      <c r="D52" s="49">
        <f t="shared" si="0"/>
        <v>33</v>
      </c>
      <c r="E52" s="50">
        <v>33</v>
      </c>
      <c r="F52" s="50">
        <v>0</v>
      </c>
    </row>
    <row r="53" spans="1:6" s="18" customFormat="1" ht="18.75" customHeight="1">
      <c r="A53" s="28"/>
      <c r="B53" s="16" t="s">
        <v>118</v>
      </c>
      <c r="C53" s="4">
        <v>70</v>
      </c>
      <c r="D53" s="49">
        <f t="shared" si="0"/>
        <v>-33</v>
      </c>
      <c r="E53" s="50">
        <v>-33</v>
      </c>
      <c r="F53" s="50">
        <v>0</v>
      </c>
    </row>
    <row r="54" spans="1:6" s="18" customFormat="1" ht="18.75" customHeight="1">
      <c r="A54" s="28"/>
      <c r="B54" s="43" t="s">
        <v>80</v>
      </c>
      <c r="C54" s="22" t="s">
        <v>126</v>
      </c>
      <c r="D54" s="49">
        <f t="shared" si="0"/>
        <v>50</v>
      </c>
      <c r="E54" s="53">
        <f t="shared" ref="E54:F56" si="6">E55</f>
        <v>50</v>
      </c>
      <c r="F54" s="53">
        <f t="shared" si="6"/>
        <v>0</v>
      </c>
    </row>
    <row r="55" spans="1:6" s="18" customFormat="1" ht="18.75" customHeight="1">
      <c r="A55" s="28"/>
      <c r="B55" s="46" t="s">
        <v>77</v>
      </c>
      <c r="C55" s="22"/>
      <c r="D55" s="49">
        <f t="shared" si="0"/>
        <v>50</v>
      </c>
      <c r="E55" s="50">
        <f t="shared" si="6"/>
        <v>50</v>
      </c>
      <c r="F55" s="50">
        <f t="shared" si="6"/>
        <v>0</v>
      </c>
    </row>
    <row r="56" spans="1:6" s="18" customFormat="1" ht="18.75" customHeight="1">
      <c r="A56" s="28"/>
      <c r="B56" s="16" t="s">
        <v>78</v>
      </c>
      <c r="C56" s="31" t="s">
        <v>68</v>
      </c>
      <c r="D56" s="49">
        <f t="shared" si="0"/>
        <v>50</v>
      </c>
      <c r="E56" s="50">
        <f t="shared" si="6"/>
        <v>50</v>
      </c>
      <c r="F56" s="50">
        <f t="shared" si="6"/>
        <v>0</v>
      </c>
    </row>
    <row r="57" spans="1:6" s="18" customFormat="1" ht="18.75" customHeight="1">
      <c r="A57" s="28"/>
      <c r="B57" s="46" t="s">
        <v>79</v>
      </c>
      <c r="C57" s="22"/>
      <c r="D57" s="49">
        <f t="shared" si="0"/>
        <v>50</v>
      </c>
      <c r="E57" s="50">
        <v>50</v>
      </c>
      <c r="F57" s="53"/>
    </row>
    <row r="58" spans="1:6" s="18" customFormat="1" ht="18.75" customHeight="1">
      <c r="A58" s="28"/>
      <c r="B58" s="75" t="s">
        <v>9</v>
      </c>
      <c r="C58" s="4"/>
      <c r="D58" s="49">
        <f t="shared" si="0"/>
        <v>0</v>
      </c>
      <c r="E58" s="50">
        <f t="shared" ref="E58:F58" si="7">E59+E60</f>
        <v>0</v>
      </c>
      <c r="F58" s="50">
        <f t="shared" si="7"/>
        <v>0</v>
      </c>
    </row>
    <row r="59" spans="1:6" s="18" customFormat="1" ht="18.75" customHeight="1">
      <c r="A59" s="28"/>
      <c r="B59" s="46" t="s">
        <v>116</v>
      </c>
      <c r="C59" s="76" t="s">
        <v>117</v>
      </c>
      <c r="D59" s="49">
        <f t="shared" si="0"/>
        <v>500</v>
      </c>
      <c r="E59" s="50">
        <v>400</v>
      </c>
      <c r="F59" s="50">
        <v>100</v>
      </c>
    </row>
    <row r="60" spans="1:6" s="18" customFormat="1" ht="18.75" customHeight="1">
      <c r="A60" s="28"/>
      <c r="B60" s="16" t="s">
        <v>118</v>
      </c>
      <c r="C60" s="4">
        <v>70</v>
      </c>
      <c r="D60" s="49">
        <f t="shared" si="0"/>
        <v>-500</v>
      </c>
      <c r="E60" s="50">
        <v>-400</v>
      </c>
      <c r="F60" s="50">
        <v>-100</v>
      </c>
    </row>
    <row r="61" spans="1:6" s="18" customFormat="1" ht="18.75" customHeight="1">
      <c r="A61" s="28"/>
      <c r="B61" s="43" t="s">
        <v>75</v>
      </c>
      <c r="C61" s="22" t="s">
        <v>76</v>
      </c>
      <c r="D61" s="49">
        <f t="shared" si="0"/>
        <v>100</v>
      </c>
      <c r="E61" s="53">
        <f t="shared" ref="E61:F63" si="8">E62</f>
        <v>100</v>
      </c>
      <c r="F61" s="53">
        <f t="shared" si="8"/>
        <v>0</v>
      </c>
    </row>
    <row r="62" spans="1:6" s="18" customFormat="1" ht="18.75" customHeight="1">
      <c r="A62" s="28"/>
      <c r="B62" s="46" t="s">
        <v>77</v>
      </c>
      <c r="C62" s="22"/>
      <c r="D62" s="49">
        <f t="shared" si="0"/>
        <v>100</v>
      </c>
      <c r="E62" s="50">
        <f t="shared" si="8"/>
        <v>100</v>
      </c>
      <c r="F62" s="50">
        <f t="shared" si="8"/>
        <v>0</v>
      </c>
    </row>
    <row r="63" spans="1:6" s="18" customFormat="1" ht="18.75" customHeight="1">
      <c r="A63" s="28"/>
      <c r="B63" s="16" t="s">
        <v>78</v>
      </c>
      <c r="C63" s="31" t="s">
        <v>68</v>
      </c>
      <c r="D63" s="49">
        <f t="shared" si="0"/>
        <v>100</v>
      </c>
      <c r="E63" s="50">
        <f t="shared" si="8"/>
        <v>100</v>
      </c>
      <c r="F63" s="50">
        <f t="shared" si="8"/>
        <v>0</v>
      </c>
    </row>
    <row r="64" spans="1:6" s="18" customFormat="1" ht="18.75" customHeight="1">
      <c r="A64" s="28"/>
      <c r="B64" s="46" t="s">
        <v>79</v>
      </c>
      <c r="C64" s="31"/>
      <c r="D64" s="49">
        <f t="shared" si="0"/>
        <v>100</v>
      </c>
      <c r="E64" s="50">
        <v>100</v>
      </c>
      <c r="F64" s="53"/>
    </row>
    <row r="65" spans="1:12" s="18" customFormat="1" ht="18.75" customHeight="1">
      <c r="A65" s="28"/>
      <c r="B65" s="75" t="s">
        <v>9</v>
      </c>
      <c r="C65" s="4"/>
      <c r="D65" s="49">
        <f t="shared" si="0"/>
        <v>0</v>
      </c>
      <c r="E65" s="50">
        <f>E66+E67</f>
        <v>0</v>
      </c>
      <c r="F65" s="50">
        <f t="shared" ref="F65" si="9">F66+F67</f>
        <v>0</v>
      </c>
    </row>
    <row r="66" spans="1:12" s="18" customFormat="1" ht="18.75" customHeight="1">
      <c r="A66" s="28"/>
      <c r="B66" s="46" t="s">
        <v>116</v>
      </c>
      <c r="C66" s="76" t="s">
        <v>117</v>
      </c>
      <c r="D66" s="49">
        <f t="shared" si="0"/>
        <v>100</v>
      </c>
      <c r="E66" s="50">
        <v>100</v>
      </c>
      <c r="F66" s="50">
        <v>0</v>
      </c>
    </row>
    <row r="67" spans="1:12" s="18" customFormat="1" ht="18.75" customHeight="1">
      <c r="A67" s="28"/>
      <c r="B67" s="16" t="s">
        <v>118</v>
      </c>
      <c r="C67" s="4">
        <v>70</v>
      </c>
      <c r="D67" s="49">
        <f t="shared" si="0"/>
        <v>-100</v>
      </c>
      <c r="E67" s="50">
        <v>-100</v>
      </c>
      <c r="F67" s="50">
        <v>0</v>
      </c>
    </row>
    <row r="68" spans="1:12" s="18" customFormat="1" ht="18.75" customHeight="1">
      <c r="A68" s="28"/>
      <c r="B68" s="61" t="s">
        <v>122</v>
      </c>
      <c r="C68" s="22" t="s">
        <v>123</v>
      </c>
      <c r="D68" s="49">
        <f t="shared" si="0"/>
        <v>0</v>
      </c>
      <c r="E68" s="53">
        <f>E69</f>
        <v>0</v>
      </c>
      <c r="F68" s="53">
        <f t="shared" ref="F68" si="10">F69</f>
        <v>0</v>
      </c>
    </row>
    <row r="69" spans="1:12" s="18" customFormat="1" ht="18.75" customHeight="1">
      <c r="A69" s="28"/>
      <c r="B69" s="75" t="s">
        <v>9</v>
      </c>
      <c r="C69" s="22"/>
      <c r="D69" s="49">
        <f t="shared" si="0"/>
        <v>0</v>
      </c>
      <c r="E69" s="50">
        <f>E70+E71</f>
        <v>0</v>
      </c>
      <c r="F69" s="50">
        <f t="shared" ref="F69" si="11">F70+F71</f>
        <v>0</v>
      </c>
    </row>
    <row r="70" spans="1:12" s="18" customFormat="1" ht="18.75" customHeight="1">
      <c r="A70" s="28"/>
      <c r="B70" s="46" t="s">
        <v>116</v>
      </c>
      <c r="C70" s="76" t="s">
        <v>117</v>
      </c>
      <c r="D70" s="49">
        <f t="shared" si="0"/>
        <v>38</v>
      </c>
      <c r="E70" s="50">
        <v>38</v>
      </c>
      <c r="F70" s="50">
        <v>0</v>
      </c>
    </row>
    <row r="71" spans="1:12" s="18" customFormat="1" ht="18.75" customHeight="1">
      <c r="A71" s="28"/>
      <c r="B71" s="16" t="s">
        <v>118</v>
      </c>
      <c r="C71" s="4">
        <v>70</v>
      </c>
      <c r="D71" s="49">
        <f t="shared" si="0"/>
        <v>-38</v>
      </c>
      <c r="E71" s="50">
        <v>-38</v>
      </c>
      <c r="F71" s="50">
        <v>0</v>
      </c>
    </row>
    <row r="72" spans="1:12" s="18" customFormat="1" ht="18.75" customHeight="1">
      <c r="A72" s="28"/>
      <c r="B72" s="44" t="s">
        <v>59</v>
      </c>
      <c r="C72" s="7" t="s">
        <v>60</v>
      </c>
      <c r="D72" s="49">
        <f t="shared" si="0"/>
        <v>25</v>
      </c>
      <c r="E72" s="53">
        <f t="shared" ref="E72:F73" si="12">E73</f>
        <v>25</v>
      </c>
      <c r="F72" s="53">
        <f t="shared" si="12"/>
        <v>0</v>
      </c>
    </row>
    <row r="73" spans="1:12" s="18" customFormat="1" ht="18.75" customHeight="1">
      <c r="A73" s="28"/>
      <c r="B73" s="32" t="s">
        <v>29</v>
      </c>
      <c r="C73" s="1"/>
      <c r="D73" s="49">
        <f t="shared" si="0"/>
        <v>25</v>
      </c>
      <c r="E73" s="50">
        <f t="shared" si="12"/>
        <v>25</v>
      </c>
      <c r="F73" s="50">
        <f t="shared" si="12"/>
        <v>0</v>
      </c>
      <c r="L73" s="58"/>
    </row>
    <row r="74" spans="1:12" s="18" customFormat="1" ht="20.25" customHeight="1">
      <c r="A74" s="28"/>
      <c r="B74" s="16" t="s">
        <v>78</v>
      </c>
      <c r="C74" s="4" t="s">
        <v>68</v>
      </c>
      <c r="D74" s="49">
        <f t="shared" si="0"/>
        <v>25</v>
      </c>
      <c r="E74" s="50">
        <v>25</v>
      </c>
      <c r="F74" s="50">
        <f>F75</f>
        <v>0</v>
      </c>
    </row>
    <row r="75" spans="1:12" s="18" customFormat="1" ht="18" customHeight="1">
      <c r="A75" s="28"/>
      <c r="B75" s="46" t="s">
        <v>79</v>
      </c>
      <c r="C75" s="4"/>
      <c r="D75" s="49">
        <f t="shared" si="0"/>
        <v>25</v>
      </c>
      <c r="E75" s="50">
        <v>25</v>
      </c>
      <c r="F75" s="50"/>
    </row>
    <row r="76" spans="1:12" s="18" customFormat="1" ht="18.75" customHeight="1">
      <c r="A76" s="28"/>
      <c r="B76" s="45" t="s">
        <v>63</v>
      </c>
      <c r="C76" s="7" t="s">
        <v>60</v>
      </c>
      <c r="D76" s="49">
        <f t="shared" si="0"/>
        <v>-24.56</v>
      </c>
      <c r="E76" s="53">
        <f>E77</f>
        <v>-24.56</v>
      </c>
      <c r="F76" s="53">
        <f>F77</f>
        <v>0</v>
      </c>
    </row>
    <row r="77" spans="1:12" s="18" customFormat="1" ht="18.75" customHeight="1">
      <c r="A77" s="28"/>
      <c r="B77" s="46" t="s">
        <v>29</v>
      </c>
      <c r="C77" s="2"/>
      <c r="D77" s="49">
        <f t="shared" si="0"/>
        <v>-24.56</v>
      </c>
      <c r="E77" s="50">
        <f>E78</f>
        <v>-24.56</v>
      </c>
      <c r="F77" s="50">
        <f>F78</f>
        <v>0</v>
      </c>
    </row>
    <row r="78" spans="1:12" s="18" customFormat="1" ht="30.75" customHeight="1">
      <c r="A78" s="28"/>
      <c r="B78" s="47" t="s">
        <v>64</v>
      </c>
      <c r="C78" s="2" t="s">
        <v>65</v>
      </c>
      <c r="D78" s="49">
        <f t="shared" si="0"/>
        <v>-24.56</v>
      </c>
      <c r="E78" s="50">
        <v>-24.56</v>
      </c>
      <c r="F78" s="50"/>
    </row>
    <row r="79" spans="1:12" ht="15.75" customHeight="1">
      <c r="A79" s="9" t="s">
        <v>30</v>
      </c>
      <c r="B79" s="17" t="s">
        <v>74</v>
      </c>
      <c r="C79" s="9" t="s">
        <v>17</v>
      </c>
      <c r="D79" s="49">
        <f t="shared" si="0"/>
        <v>100</v>
      </c>
      <c r="E79" s="49">
        <f>E80</f>
        <v>100</v>
      </c>
      <c r="F79" s="49">
        <f>F80</f>
        <v>0</v>
      </c>
    </row>
    <row r="80" spans="1:12" ht="30" customHeight="1">
      <c r="A80" s="6"/>
      <c r="B80" s="21" t="s">
        <v>15</v>
      </c>
      <c r="C80" s="1" t="s">
        <v>16</v>
      </c>
      <c r="D80" s="49">
        <f t="shared" si="0"/>
        <v>100</v>
      </c>
      <c r="E80" s="54">
        <f>E81</f>
        <v>100</v>
      </c>
      <c r="F80" s="54">
        <f>F81</f>
        <v>0</v>
      </c>
    </row>
    <row r="81" spans="1:6" ht="30" customHeight="1">
      <c r="A81" s="6"/>
      <c r="B81" s="5" t="s">
        <v>62</v>
      </c>
      <c r="C81" s="33"/>
      <c r="D81" s="49">
        <f t="shared" si="0"/>
        <v>100</v>
      </c>
      <c r="E81" s="54">
        <f>E82</f>
        <v>100</v>
      </c>
      <c r="F81" s="54">
        <f t="shared" ref="F81" si="13">F82</f>
        <v>0</v>
      </c>
    </row>
    <row r="82" spans="1:6" ht="21" customHeight="1">
      <c r="A82" s="6"/>
      <c r="B82" s="16" t="s">
        <v>9</v>
      </c>
      <c r="C82" s="33"/>
      <c r="D82" s="49">
        <f t="shared" si="0"/>
        <v>100</v>
      </c>
      <c r="E82" s="48">
        <f>E83</f>
        <v>100</v>
      </c>
      <c r="F82" s="48">
        <f>F83</f>
        <v>0</v>
      </c>
    </row>
    <row r="83" spans="1:6" ht="21" customHeight="1">
      <c r="A83" s="6"/>
      <c r="B83" s="3" t="s">
        <v>25</v>
      </c>
      <c r="C83" s="2" t="s">
        <v>26</v>
      </c>
      <c r="D83" s="49">
        <f t="shared" si="0"/>
        <v>100</v>
      </c>
      <c r="E83" s="48">
        <v>100</v>
      </c>
      <c r="F83" s="48"/>
    </row>
    <row r="84" spans="1:6" ht="21" customHeight="1">
      <c r="A84" s="6"/>
      <c r="B84" s="45" t="s">
        <v>115</v>
      </c>
      <c r="C84" s="22" t="s">
        <v>124</v>
      </c>
      <c r="D84" s="49">
        <f t="shared" si="0"/>
        <v>0</v>
      </c>
      <c r="E84" s="53">
        <f>E85</f>
        <v>0</v>
      </c>
      <c r="F84" s="53">
        <f t="shared" ref="F84" si="14">F85</f>
        <v>0</v>
      </c>
    </row>
    <row r="85" spans="1:6" ht="21" customHeight="1">
      <c r="A85" s="6"/>
      <c r="B85" s="75" t="s">
        <v>9</v>
      </c>
      <c r="C85" s="4"/>
      <c r="D85" s="49">
        <f t="shared" si="0"/>
        <v>0</v>
      </c>
      <c r="E85" s="50">
        <f>E86+E87</f>
        <v>0</v>
      </c>
      <c r="F85" s="50">
        <f t="shared" ref="F85" si="15">F86+F87</f>
        <v>0</v>
      </c>
    </row>
    <row r="86" spans="1:6" ht="21" customHeight="1">
      <c r="A86" s="6"/>
      <c r="B86" s="46" t="s">
        <v>116</v>
      </c>
      <c r="C86" s="76" t="s">
        <v>117</v>
      </c>
      <c r="D86" s="49">
        <f t="shared" si="0"/>
        <v>18</v>
      </c>
      <c r="E86" s="50">
        <v>18</v>
      </c>
      <c r="F86" s="50">
        <v>0</v>
      </c>
    </row>
    <row r="87" spans="1:6" ht="21" customHeight="1">
      <c r="A87" s="6"/>
      <c r="B87" s="16" t="s">
        <v>118</v>
      </c>
      <c r="C87" s="4">
        <v>70</v>
      </c>
      <c r="D87" s="49">
        <f t="shared" si="0"/>
        <v>-18</v>
      </c>
      <c r="E87" s="50">
        <v>-18</v>
      </c>
      <c r="F87" s="50">
        <v>0</v>
      </c>
    </row>
    <row r="88" spans="1:6" ht="21" customHeight="1">
      <c r="A88" s="6"/>
      <c r="B88" s="45" t="s">
        <v>119</v>
      </c>
      <c r="C88" s="22" t="s">
        <v>124</v>
      </c>
      <c r="D88" s="49">
        <f t="shared" si="0"/>
        <v>0</v>
      </c>
      <c r="E88" s="54">
        <f>E89</f>
        <v>0</v>
      </c>
      <c r="F88" s="54">
        <f t="shared" ref="F88" si="16">F89</f>
        <v>0</v>
      </c>
    </row>
    <row r="89" spans="1:6" ht="21" customHeight="1">
      <c r="A89" s="6"/>
      <c r="B89" s="75" t="s">
        <v>9</v>
      </c>
      <c r="C89" s="4"/>
      <c r="D89" s="49">
        <f t="shared" si="0"/>
        <v>0</v>
      </c>
      <c r="E89" s="48">
        <f>E90+E91</f>
        <v>0</v>
      </c>
      <c r="F89" s="48">
        <f t="shared" ref="F89" si="17">F90+F91</f>
        <v>0</v>
      </c>
    </row>
    <row r="90" spans="1:6" ht="21" customHeight="1">
      <c r="A90" s="6"/>
      <c r="B90" s="46" t="s">
        <v>116</v>
      </c>
      <c r="C90" s="76" t="s">
        <v>117</v>
      </c>
      <c r="D90" s="49">
        <f t="shared" si="0"/>
        <v>708.84</v>
      </c>
      <c r="E90" s="48">
        <v>708.84</v>
      </c>
      <c r="F90" s="48">
        <v>0</v>
      </c>
    </row>
    <row r="91" spans="1:6" ht="21" customHeight="1">
      <c r="A91" s="6"/>
      <c r="B91" s="16" t="s">
        <v>118</v>
      </c>
      <c r="C91" s="4">
        <v>70</v>
      </c>
      <c r="D91" s="49">
        <f t="shared" si="0"/>
        <v>-708.84</v>
      </c>
      <c r="E91" s="48">
        <v>-708.84</v>
      </c>
      <c r="F91" s="48">
        <v>0</v>
      </c>
    </row>
    <row r="92" spans="1:6" ht="30" customHeight="1">
      <c r="A92" s="9" t="s">
        <v>61</v>
      </c>
      <c r="B92" s="12" t="s">
        <v>56</v>
      </c>
      <c r="C92" s="9" t="s">
        <v>54</v>
      </c>
      <c r="D92" s="49">
        <f t="shared" si="0"/>
        <v>161</v>
      </c>
      <c r="E92" s="49">
        <f>E93+E96</f>
        <v>161</v>
      </c>
      <c r="F92" s="49">
        <f t="shared" ref="E92:F94" si="18">F93</f>
        <v>0</v>
      </c>
    </row>
    <row r="93" spans="1:6" ht="31.5" customHeight="1">
      <c r="A93" s="6"/>
      <c r="B93" s="43" t="s">
        <v>113</v>
      </c>
      <c r="C93" s="1" t="s">
        <v>55</v>
      </c>
      <c r="D93" s="49">
        <f t="shared" si="0"/>
        <v>85</v>
      </c>
      <c r="E93" s="54">
        <f t="shared" si="18"/>
        <v>85</v>
      </c>
      <c r="F93" s="54">
        <f t="shared" si="18"/>
        <v>0</v>
      </c>
    </row>
    <row r="94" spans="1:6" ht="21" customHeight="1">
      <c r="A94" s="6"/>
      <c r="B94" s="32" t="s">
        <v>29</v>
      </c>
      <c r="C94" s="1"/>
      <c r="D94" s="49">
        <f t="shared" si="0"/>
        <v>85</v>
      </c>
      <c r="E94" s="48">
        <f t="shared" si="18"/>
        <v>85</v>
      </c>
      <c r="F94" s="48">
        <f t="shared" si="18"/>
        <v>0</v>
      </c>
    </row>
    <row r="95" spans="1:6" ht="21" customHeight="1">
      <c r="A95" s="6"/>
      <c r="B95" s="16" t="s">
        <v>35</v>
      </c>
      <c r="C95" s="4">
        <v>20</v>
      </c>
      <c r="D95" s="49">
        <f t="shared" si="0"/>
        <v>85</v>
      </c>
      <c r="E95" s="48">
        <v>85</v>
      </c>
      <c r="F95" s="48"/>
    </row>
    <row r="96" spans="1:6" ht="42" customHeight="1">
      <c r="A96" s="6"/>
      <c r="B96" s="43" t="s">
        <v>97</v>
      </c>
      <c r="C96" s="22" t="s">
        <v>96</v>
      </c>
      <c r="D96" s="49">
        <f t="shared" si="0"/>
        <v>76</v>
      </c>
      <c r="E96" s="54">
        <f>E97</f>
        <v>76</v>
      </c>
      <c r="F96" s="54">
        <f>F97</f>
        <v>0</v>
      </c>
    </row>
    <row r="97" spans="1:6" ht="21" customHeight="1">
      <c r="A97" s="6"/>
      <c r="B97" s="16" t="s">
        <v>9</v>
      </c>
      <c r="C97" s="33"/>
      <c r="D97" s="49">
        <f t="shared" si="0"/>
        <v>76</v>
      </c>
      <c r="E97" s="48">
        <f>E98</f>
        <v>76</v>
      </c>
      <c r="F97" s="48">
        <f>F98</f>
        <v>0</v>
      </c>
    </row>
    <row r="98" spans="1:6" ht="21" customHeight="1">
      <c r="A98" s="6"/>
      <c r="B98" s="3" t="s">
        <v>25</v>
      </c>
      <c r="C98" s="2" t="s">
        <v>26</v>
      </c>
      <c r="D98" s="49">
        <f t="shared" si="0"/>
        <v>76</v>
      </c>
      <c r="E98" s="48">
        <v>76</v>
      </c>
      <c r="F98" s="48"/>
    </row>
    <row r="99" spans="1:6" ht="18" customHeight="1">
      <c r="A99" s="19" t="s">
        <v>81</v>
      </c>
      <c r="B99" s="24" t="s">
        <v>19</v>
      </c>
      <c r="C99" s="9" t="s">
        <v>20</v>
      </c>
      <c r="D99" s="49">
        <f t="shared" si="0"/>
        <v>2962.25</v>
      </c>
      <c r="E99" s="49">
        <f t="shared" ref="E99:F100" si="19">E100</f>
        <v>2962.25</v>
      </c>
      <c r="F99" s="49">
        <f t="shared" si="19"/>
        <v>0</v>
      </c>
    </row>
    <row r="100" spans="1:6" ht="27" customHeight="1">
      <c r="A100" s="6"/>
      <c r="B100" s="5" t="s">
        <v>21</v>
      </c>
      <c r="C100" s="7" t="s">
        <v>22</v>
      </c>
      <c r="D100" s="49">
        <f t="shared" si="0"/>
        <v>2962.25</v>
      </c>
      <c r="E100" s="54">
        <f>E101</f>
        <v>2962.25</v>
      </c>
      <c r="F100" s="54">
        <f t="shared" si="19"/>
        <v>0</v>
      </c>
    </row>
    <row r="101" spans="1:6" ht="18" customHeight="1">
      <c r="A101" s="6"/>
      <c r="B101" s="16" t="s">
        <v>9</v>
      </c>
      <c r="C101" s="2"/>
      <c r="D101" s="49">
        <f t="shared" si="0"/>
        <v>2962.25</v>
      </c>
      <c r="E101" s="48">
        <f>E102+E103+E104</f>
        <v>2962.25</v>
      </c>
      <c r="F101" s="48">
        <f t="shared" ref="F101" si="20">F102+F103+F104</f>
        <v>0</v>
      </c>
    </row>
    <row r="102" spans="1:6" ht="18" customHeight="1">
      <c r="A102" s="6"/>
      <c r="B102" s="16" t="s">
        <v>13</v>
      </c>
      <c r="C102" s="2" t="s">
        <v>14</v>
      </c>
      <c r="D102" s="49">
        <f t="shared" si="0"/>
        <v>475.26</v>
      </c>
      <c r="E102" s="48">
        <f>29.62+38.73+406.91</f>
        <v>475.26</v>
      </c>
      <c r="F102" s="48"/>
    </row>
    <row r="103" spans="1:6" ht="18" customHeight="1">
      <c r="A103" s="6"/>
      <c r="B103" s="16" t="s">
        <v>23</v>
      </c>
      <c r="C103" s="2" t="s">
        <v>24</v>
      </c>
      <c r="D103" s="49">
        <f t="shared" si="0"/>
        <v>1853.54</v>
      </c>
      <c r="E103" s="48">
        <f>151.04+115.54+348.15+1238.81</f>
        <v>1853.54</v>
      </c>
      <c r="F103" s="48"/>
    </row>
    <row r="104" spans="1:6" ht="18" customHeight="1">
      <c r="A104" s="6"/>
      <c r="B104" s="3" t="s">
        <v>25</v>
      </c>
      <c r="C104" s="2" t="s">
        <v>26</v>
      </c>
      <c r="D104" s="49">
        <f t="shared" si="0"/>
        <v>633.44999999999993</v>
      </c>
      <c r="E104" s="48">
        <f>51.64+39.5+542.31</f>
        <v>633.44999999999993</v>
      </c>
      <c r="F104" s="48"/>
    </row>
    <row r="105" spans="1:6" ht="18" customHeight="1">
      <c r="A105" s="9" t="s">
        <v>94</v>
      </c>
      <c r="B105" s="12" t="s">
        <v>82</v>
      </c>
      <c r="C105" s="9" t="s">
        <v>83</v>
      </c>
      <c r="D105" s="49">
        <f t="shared" si="0"/>
        <v>161</v>
      </c>
      <c r="E105" s="49">
        <f>E106+E110</f>
        <v>161</v>
      </c>
      <c r="F105" s="49">
        <f>F110</f>
        <v>0</v>
      </c>
    </row>
    <row r="106" spans="1:6" s="18" customFormat="1" ht="18" customHeight="1">
      <c r="A106" s="1"/>
      <c r="B106" s="56" t="s">
        <v>100</v>
      </c>
      <c r="C106" s="1" t="s">
        <v>101</v>
      </c>
      <c r="D106" s="49">
        <f t="shared" si="0"/>
        <v>0</v>
      </c>
      <c r="E106" s="53">
        <f>E107</f>
        <v>0</v>
      </c>
      <c r="F106" s="53">
        <f>F107</f>
        <v>0</v>
      </c>
    </row>
    <row r="107" spans="1:6" s="18" customFormat="1" ht="18" customHeight="1">
      <c r="A107" s="1"/>
      <c r="B107" s="5" t="s">
        <v>9</v>
      </c>
      <c r="C107" s="4"/>
      <c r="D107" s="49">
        <f t="shared" si="0"/>
        <v>0</v>
      </c>
      <c r="E107" s="50">
        <f>E108+E109</f>
        <v>0</v>
      </c>
      <c r="F107" s="50">
        <f>F108+F109</f>
        <v>0</v>
      </c>
    </row>
    <row r="108" spans="1:6" s="18" customFormat="1" ht="18" customHeight="1">
      <c r="A108" s="1"/>
      <c r="B108" s="16" t="s">
        <v>102</v>
      </c>
      <c r="C108" s="4">
        <v>70</v>
      </c>
      <c r="D108" s="49">
        <f t="shared" si="0"/>
        <v>-1220</v>
      </c>
      <c r="E108" s="50"/>
      <c r="F108" s="50">
        <v>-1220</v>
      </c>
    </row>
    <row r="109" spans="1:6" s="18" customFormat="1" ht="18" customHeight="1">
      <c r="A109" s="1"/>
      <c r="B109" s="16" t="s">
        <v>103</v>
      </c>
      <c r="C109" s="4">
        <v>70</v>
      </c>
      <c r="D109" s="49">
        <f t="shared" si="0"/>
        <v>1220</v>
      </c>
      <c r="E109" s="50"/>
      <c r="F109" s="50">
        <v>1220</v>
      </c>
    </row>
    <row r="110" spans="1:6" ht="18" customHeight="1">
      <c r="A110" s="6"/>
      <c r="B110" s="45" t="s">
        <v>84</v>
      </c>
      <c r="C110" s="59" t="s">
        <v>85</v>
      </c>
      <c r="D110" s="49">
        <f t="shared" si="0"/>
        <v>161</v>
      </c>
      <c r="E110" s="54">
        <f>E111+E114+E117</f>
        <v>161</v>
      </c>
      <c r="F110" s="54">
        <f>F111+F114+F117</f>
        <v>0</v>
      </c>
    </row>
    <row r="111" spans="1:6" ht="52.5" customHeight="1">
      <c r="A111" s="6"/>
      <c r="B111" s="46" t="s">
        <v>87</v>
      </c>
      <c r="C111" s="7" t="s">
        <v>85</v>
      </c>
      <c r="D111" s="49">
        <f t="shared" si="0"/>
        <v>40</v>
      </c>
      <c r="E111" s="48">
        <f>E112</f>
        <v>40</v>
      </c>
      <c r="F111" s="48">
        <f>F112</f>
        <v>0</v>
      </c>
    </row>
    <row r="112" spans="1:6" ht="18" customHeight="1">
      <c r="A112" s="6"/>
      <c r="B112" s="32" t="s">
        <v>29</v>
      </c>
      <c r="C112" s="2"/>
      <c r="D112" s="49">
        <f t="shared" si="0"/>
        <v>40</v>
      </c>
      <c r="E112" s="48">
        <f>E113</f>
        <v>40</v>
      </c>
      <c r="F112" s="48">
        <f>F113</f>
        <v>0</v>
      </c>
    </row>
    <row r="113" spans="1:6" ht="18" customHeight="1">
      <c r="A113" s="6"/>
      <c r="B113" s="16" t="s">
        <v>35</v>
      </c>
      <c r="C113" s="2"/>
      <c r="D113" s="49">
        <f t="shared" si="0"/>
        <v>40</v>
      </c>
      <c r="E113" s="48">
        <v>40</v>
      </c>
      <c r="F113" s="48"/>
    </row>
    <row r="114" spans="1:6" ht="67.5" customHeight="1">
      <c r="A114" s="6"/>
      <c r="B114" s="60" t="s">
        <v>86</v>
      </c>
      <c r="C114" s="7" t="s">
        <v>85</v>
      </c>
      <c r="D114" s="49">
        <f t="shared" si="0"/>
        <v>100</v>
      </c>
      <c r="E114" s="48">
        <f>E115</f>
        <v>100</v>
      </c>
      <c r="F114" s="48">
        <f>F115</f>
        <v>0</v>
      </c>
    </row>
    <row r="115" spans="1:6" ht="18" customHeight="1">
      <c r="A115" s="6"/>
      <c r="B115" s="32" t="s">
        <v>29</v>
      </c>
      <c r="C115" s="2"/>
      <c r="D115" s="49">
        <f t="shared" si="0"/>
        <v>100</v>
      </c>
      <c r="E115" s="48">
        <f>E116</f>
        <v>100</v>
      </c>
      <c r="F115" s="48">
        <f>F116</f>
        <v>0</v>
      </c>
    </row>
    <row r="116" spans="1:6" ht="18" customHeight="1">
      <c r="A116" s="6"/>
      <c r="B116" s="16" t="s">
        <v>35</v>
      </c>
      <c r="C116" s="2"/>
      <c r="D116" s="49">
        <f t="shared" si="0"/>
        <v>100</v>
      </c>
      <c r="E116" s="48">
        <v>100</v>
      </c>
      <c r="F116" s="48"/>
    </row>
    <row r="117" spans="1:6" ht="57" customHeight="1">
      <c r="A117" s="6"/>
      <c r="B117" s="56" t="s">
        <v>88</v>
      </c>
      <c r="C117" s="59" t="s">
        <v>85</v>
      </c>
      <c r="D117" s="49">
        <f>E117+F117</f>
        <v>21</v>
      </c>
      <c r="E117" s="48">
        <f>E118</f>
        <v>21</v>
      </c>
      <c r="F117" s="48">
        <f>F118</f>
        <v>0</v>
      </c>
    </row>
    <row r="118" spans="1:6" ht="18" customHeight="1">
      <c r="A118" s="6"/>
      <c r="B118" s="32" t="s">
        <v>29</v>
      </c>
      <c r="C118" s="1"/>
      <c r="D118" s="49">
        <f t="shared" si="0"/>
        <v>21</v>
      </c>
      <c r="E118" s="48">
        <f>E119</f>
        <v>21</v>
      </c>
      <c r="F118" s="48">
        <f>F119</f>
        <v>0</v>
      </c>
    </row>
    <row r="119" spans="1:6" ht="18" customHeight="1">
      <c r="A119" s="6"/>
      <c r="B119" s="16" t="s">
        <v>35</v>
      </c>
      <c r="C119" s="4">
        <v>20</v>
      </c>
      <c r="D119" s="49">
        <f t="shared" si="0"/>
        <v>21</v>
      </c>
      <c r="E119" s="48">
        <v>21</v>
      </c>
      <c r="F119" s="48"/>
    </row>
    <row r="120" spans="1:6" ht="15" customHeight="1">
      <c r="A120" s="13"/>
      <c r="B120" s="10" t="s">
        <v>114</v>
      </c>
      <c r="C120" s="13"/>
      <c r="D120" s="49">
        <f>E120+F120</f>
        <v>-1220</v>
      </c>
      <c r="E120" s="49">
        <f>E12-E21</f>
        <v>0</v>
      </c>
      <c r="F120" s="49">
        <f>F12-F21</f>
        <v>-1220</v>
      </c>
    </row>
    <row r="121" spans="1:6">
      <c r="C121" s="23"/>
    </row>
    <row r="122" spans="1:6">
      <c r="C122" s="23"/>
    </row>
    <row r="124" spans="1:6">
      <c r="B124" s="63" t="s">
        <v>104</v>
      </c>
      <c r="C124" s="64" t="s">
        <v>7</v>
      </c>
    </row>
    <row r="125" spans="1:6">
      <c r="B125" s="21" t="s">
        <v>105</v>
      </c>
      <c r="C125" s="74">
        <v>1220</v>
      </c>
    </row>
  </sheetData>
  <mergeCells count="6">
    <mergeCell ref="A8:F8"/>
    <mergeCell ref="A1:D1"/>
    <mergeCell ref="C3:F3"/>
    <mergeCell ref="A4:F4"/>
    <mergeCell ref="A6:F6"/>
    <mergeCell ref="A7:F7"/>
  </mergeCells>
  <pageMargins left="0.85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2014-07-21T09:31:04Z</cp:lastPrinted>
  <dcterms:created xsi:type="dcterms:W3CDTF">2012-03-09T07:09:29Z</dcterms:created>
  <dcterms:modified xsi:type="dcterms:W3CDTF">2014-07-22T06:49:50Z</dcterms:modified>
</cp:coreProperties>
</file>